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125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/>
  <c r="G18"/>
  <c r="G19"/>
  <c r="F20"/>
  <c r="G22"/>
  <c r="G23"/>
  <c r="G24"/>
  <c r="G26"/>
  <c r="D27"/>
  <c r="E27"/>
  <c r="G27"/>
  <c r="F27"/>
  <c r="G29"/>
  <c r="G30"/>
  <c r="G31"/>
  <c r="D32"/>
  <c r="D16"/>
  <c r="E32"/>
  <c r="E16"/>
  <c r="F32"/>
  <c r="G34"/>
  <c r="G35"/>
  <c r="G36"/>
  <c r="G37"/>
  <c r="G38"/>
  <c r="D45"/>
  <c r="E45"/>
  <c r="F45"/>
  <c r="G47"/>
  <c r="G48"/>
  <c r="G49"/>
  <c r="D50"/>
  <c r="E50"/>
  <c r="F50"/>
  <c r="G52"/>
  <c r="G53"/>
  <c r="G54"/>
  <c r="G55"/>
  <c r="G56"/>
  <c r="G57"/>
  <c r="E58"/>
  <c r="F58"/>
  <c r="G58"/>
  <c r="G60"/>
  <c r="G61"/>
  <c r="D62"/>
  <c r="E62"/>
  <c r="G62"/>
  <c r="F62"/>
  <c r="G64"/>
  <c r="G65"/>
  <c r="D66"/>
  <c r="E66"/>
  <c r="G66"/>
  <c r="F66"/>
  <c r="G68"/>
  <c r="G69"/>
  <c r="D70"/>
  <c r="G70"/>
  <c r="E70"/>
  <c r="F70"/>
  <c r="G72"/>
  <c r="G73"/>
  <c r="G74"/>
  <c r="D80"/>
  <c r="E80"/>
  <c r="F80"/>
  <c r="G82"/>
  <c r="G83"/>
  <c r="G84"/>
  <c r="G85"/>
  <c r="G88"/>
  <c r="G89"/>
  <c r="D91"/>
  <c r="D90"/>
  <c r="E91"/>
  <c r="F91"/>
  <c r="G93"/>
  <c r="G94"/>
  <c r="D95"/>
  <c r="E95"/>
  <c r="F95"/>
  <c r="G95"/>
  <c r="G97"/>
  <c r="G98"/>
  <c r="D99"/>
  <c r="E99"/>
  <c r="F99"/>
  <c r="G101"/>
  <c r="G102"/>
  <c r="D103"/>
  <c r="E103"/>
  <c r="F103"/>
  <c r="F90"/>
  <c r="G105"/>
  <c r="G106"/>
  <c r="D107"/>
  <c r="E107"/>
  <c r="F107"/>
  <c r="G109"/>
  <c r="G110"/>
  <c r="D118"/>
  <c r="E118"/>
  <c r="F118"/>
  <c r="G120"/>
  <c r="G121"/>
  <c r="D122"/>
  <c r="G122"/>
  <c r="E122"/>
  <c r="F122"/>
  <c r="G124"/>
  <c r="G125"/>
  <c r="D126"/>
  <c r="G126"/>
  <c r="E126"/>
  <c r="F126"/>
  <c r="G128"/>
  <c r="G129"/>
  <c r="D130"/>
  <c r="G130"/>
  <c r="E130"/>
  <c r="F130"/>
  <c r="G132"/>
  <c r="G133"/>
  <c r="D134"/>
  <c r="G134"/>
  <c r="E134"/>
  <c r="F134"/>
  <c r="G136"/>
  <c r="G137"/>
  <c r="D138"/>
  <c r="E138"/>
  <c r="E117"/>
  <c r="E116"/>
  <c r="F138"/>
  <c r="G140"/>
  <c r="G141"/>
  <c r="D148"/>
  <c r="E148"/>
  <c r="F148"/>
  <c r="G148"/>
  <c r="G150"/>
  <c r="G151"/>
  <c r="D152"/>
  <c r="G152"/>
  <c r="E152"/>
  <c r="F152"/>
  <c r="G154"/>
  <c r="G155"/>
  <c r="D156"/>
  <c r="E156"/>
  <c r="E147"/>
  <c r="F156"/>
  <c r="G158"/>
  <c r="G159"/>
  <c r="G20"/>
  <c r="G138"/>
  <c r="G50"/>
  <c r="G80"/>
  <c r="E44"/>
  <c r="E87"/>
  <c r="D44"/>
  <c r="D87"/>
  <c r="G103"/>
  <c r="G156"/>
  <c r="G107"/>
  <c r="F117"/>
  <c r="E90"/>
  <c r="E86"/>
  <c r="F16"/>
  <c r="G16"/>
  <c r="F44"/>
  <c r="G45"/>
  <c r="D117"/>
  <c r="F116"/>
  <c r="F86"/>
  <c r="G117"/>
  <c r="D116"/>
  <c r="G116"/>
  <c r="G90"/>
  <c r="F147"/>
  <c r="D147"/>
  <c r="G147"/>
  <c r="G118"/>
  <c r="G91"/>
  <c r="G32"/>
  <c r="G99"/>
  <c r="G44"/>
  <c r="F87"/>
  <c r="G87"/>
  <c r="D86"/>
  <c r="G86"/>
</calcChain>
</file>

<file path=xl/sharedStrings.xml><?xml version="1.0" encoding="utf-8"?>
<sst xmlns="http://schemas.openxmlformats.org/spreadsheetml/2006/main" count="457" uniqueCount="326">
  <si>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</si>
  <si>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</si>
  <si>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</si>
  <si>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</si>
  <si>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</si>
  <si>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</si>
  <si>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</si>
  <si>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</si>
  <si>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</si>
  <si>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</si>
  <si>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</si>
  <si>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</si>
  <si>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</si>
  <si>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</si>
  <si>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</si>
  <si>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</si>
  <si>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</si>
  <si>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</si>
  <si>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</si>
  <si>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</si>
  <si>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</si>
  <si>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</si>
  <si>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</si>
  <si>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</si>
  <si>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</si>
  <si>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</si>
  <si>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</si>
  <si>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</si>
  <si>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</si>
  <si>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</si>
  <si>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</si>
  <si>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</si>
  <si>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</si>
  <si>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</si>
  <si>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</si>
  <si>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</si>
  <si>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</si>
  <si>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</si>
  <si>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</si>
  <si>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</si>
  <si>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</si>
  <si>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</si>
  <si>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</si>
  <si>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</si>
  <si>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</si>
  <si>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</si>
  <si>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</si>
  <si>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</si>
  <si>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</si>
  <si>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</si>
  <si>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</si>
  <si>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</si>
  <si>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</si>
  <si>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</si>
  <si>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</si>
  <si>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</si>
  <si>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</si>
  <si>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</si>
  <si>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</si>
  <si>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</si>
  <si>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</si>
  <si>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</si>
  <si>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</si>
  <si>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</si>
  <si>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</si>
  <si>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</si>
  <si>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</si>
  <si>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</si>
  <si>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</si>
  <si>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</si>
  <si>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</si>
  <si>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</si>
  <si>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</si>
  <si>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</si>
  <si>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</si>
  <si>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</si>
  <si>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</si>
  <si>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</si>
  <si>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</si>
  <si>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</si>
  <si>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</si>
  <si>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</si>
  <si>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</si>
  <si>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</si>
  <si>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</si>
  <si>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</si>
  <si>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</si>
  <si>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</si>
  <si>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</si>
  <si>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</si>
  <si>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</si>
  <si>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</si>
  <si>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</si>
  <si>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</si>
  <si>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</si>
  <si>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</si>
  <si>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</si>
  <si>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</si>
  <si>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</si>
  <si>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</si>
  <si>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</si>
  <si>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</si>
  <si>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</si>
  <si>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</si>
  <si>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</si>
  <si>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</si>
  <si>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</si>
  <si>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</si>
  <si>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</si>
  <si>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</si>
  <si>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</si>
  <si>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</si>
  <si>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</si>
  <si>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</si>
  <si>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</si>
  <si>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</si>
  <si>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</si>
  <si>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</si>
  <si>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</si>
  <si>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</si>
  <si>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</si>
  <si>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</si>
  <si>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</si>
  <si>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</si>
  <si>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</si>
  <si>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</si>
  <si>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</si>
  <si>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</si>
  <si>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</si>
  <si>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</si>
  <si>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</si>
  <si>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</si>
  <si>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</si>
  <si>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</si>
  <si>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</si>
  <si>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</si>
  <si>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</si>
  <si>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</si>
  <si>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</si>
  <si>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</si>
  <si>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</si>
  <si>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</si>
  <si>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</si>
  <si>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</si>
  <si>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</si>
  <si>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</si>
  <si>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</si>
  <si>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</si>
  <si>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</si>
  <si>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</si>
  <si>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</si>
  <si>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</si>
  <si>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</si>
  <si>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</si>
  <si>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</si>
  <si>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</si>
  <si>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</si>
  <si>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</si>
  <si>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</si>
  <si>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</si>
  <si>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</si>
  <si>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</si>
  <si>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</si>
  <si>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</si>
  <si>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</si>
  <si>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</si>
  <si>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</si>
  <si>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</si>
  <si>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</si>
  <si>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</si>
  <si>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</si>
  <si>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</si>
  <si>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</si>
  <si>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</si>
  <si>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</si>
  <si>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</si>
  <si>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</si>
  <si>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</si>
  <si>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</si>
  <si>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</si>
  <si>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</si>
  <si>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</si>
  <si>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</si>
  <si>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</si>
  <si>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</si>
  <si>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</si>
  <si>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</si>
  <si>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</si>
  <si>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</si>
  <si>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</si>
  <si>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</si>
  <si>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</si>
  <si>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</si>
  <si>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</si>
  <si>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</si>
  <si>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</si>
  <si>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</si>
  <si>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</si>
  <si>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</si>
  <si>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</si>
  <si>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</si>
  <si>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</si>
  <si>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</si>
  <si>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</si>
  <si>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</si>
  <si>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</si>
  <si>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</si>
  <si>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</si>
  <si>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</si>
  <si>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</si>
  <si>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</si>
  <si>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</si>
  <si>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</si>
  <si>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</si>
  <si>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</si>
  <si>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</si>
  <si>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</si>
  <si>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</si>
  <si>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</si>
  <si>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</si>
  <si>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</si>
  <si>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</si>
  <si>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</si>
  <si>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</si>
  <si>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54102145</t>
  </si>
  <si>
    <t>Муниципальное автономное общеоразовательное учреждение Бегишевская средняя общеобразовательная школа</t>
  </si>
  <si>
    <t>И.А.Шаргина</t>
  </si>
  <si>
    <t>Г.Ж.Халиуллина</t>
  </si>
  <si>
    <t>01 января 2017 г.</t>
  </si>
  <si>
    <t>В.А.Овчинникова</t>
  </si>
  <si>
    <t>Администрация Вагайского муниципального района</t>
  </si>
  <si>
    <t>Управление образования администрации Вагайского муниципального района</t>
  </si>
  <si>
    <t>33587049</t>
  </si>
  <si>
    <t>3</t>
  </si>
  <si>
    <t>5</t>
  </si>
  <si>
    <t>01.01.2017</t>
  </si>
  <si>
    <t>ГОД</t>
  </si>
  <si>
    <t>500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</si>
  <si>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</si>
  <si>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</si>
  <si>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</si>
  <si>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</si>
  <si>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иных финансовых активов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</si>
  <si>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</si>
  <si>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</si>
  <si>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</si>
  <si>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</si>
  <si>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</si>
  <si>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</si>
  <si>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</si>
  <si>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</si>
  <si>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</si>
  <si>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</si>
  <si>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
                 иностранных государств</t>
  </si>
  <si>
    <t>доходы от реализации нефинансовых активов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</si>
  <si>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</si>
  <si>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</si>
  <si>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</si>
  <si>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</si>
  <si>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Чистое поступление средств учреждений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</si>
  <si>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</si>
  <si>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</si>
  <si>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</si>
  <si>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</si>
  <si>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</si>
  <si>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</si>
  <si>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</si>
  <si>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</si>
  <si>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</si>
  <si>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</si>
  <si>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</si>
  <si>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</si>
  <si>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увеличение дебиторской задолженности</t>
  </si>
  <si>
    <t>обслуживание долговых обязательств перед резидентами</t>
  </si>
  <si>
    <t>уменьшение стоимости непроизведенных активов</t>
  </si>
  <si>
    <t>по субсидиям субсидии на осуществление капитальных вложений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</si>
  <si>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</si>
  <si>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</si>
  <si>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</si>
  <si>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</si>
  <si>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</si>
  <si>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</si>
  <si>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</si>
  <si>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 + стр.303);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</si>
  <si>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</si>
  <si>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</si>
  <si>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</si>
  <si>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</si>
  <si>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</si>
  <si>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</si>
  <si>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</si>
  <si>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</si>
  <si>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</si>
  <si>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</si>
  <si>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</si>
  <si>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</si>
  <si>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</si>
  <si>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</si>
  <si>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
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</si>
  <si>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</si>
  <si>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</si>
  <si>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</si>
  <si>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основных средств</t>
  </si>
  <si>
    <t>уменьшение затрат</t>
  </si>
  <si>
    <t>поступление средств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</si>
  <si>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</si>
  <si>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</si>
  <si>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</si>
  <si>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</si>
  <si>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</si>
  <si>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
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</si>
  <si>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</si>
  <si>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</si>
  <si>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материальных запасов</t>
  </si>
  <si>
    <t>Чистое увеличение дебиторской задолженности</t>
  </si>
  <si>
    <t>заработная плата</t>
  </si>
  <si>
    <t>услуги связи</t>
  </si>
  <si>
    <t>Безвозмездные  поступления от бюджетов</t>
  </si>
  <si>
    <t>Обслуживание долговых обязательств</t>
  </si>
  <si>
    <t>иностранных государств</t>
  </si>
  <si>
    <t>расходование материальных запасов</t>
  </si>
  <si>
    <t>Операции с нефинансовыми активами (стр.320 + стр.330 + стр.350 + стр.360 + стр.370)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</si>
  <si>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</si>
  <si>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</si>
  <si>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ценных бумаг, кроме акций</t>
  </si>
  <si>
    <t>71613412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</si>
</sst>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24" borderId="44" xfId="0" applyNumberFormat="1" applyFont="1" applyFill="1" applyBorder="1" applyAlignment="1" applyProtection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42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workbookViewId="0">
      <selection sqref="A1:F1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209</v>
      </c>
    </row>
    <row r="2" spans="1:9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234</v>
      </c>
      <c r="I2" s="3" t="s">
        <v>208</v>
      </c>
    </row>
    <row r="3" spans="1:9">
      <c r="A3" s="4"/>
      <c r="B3" s="3" t="s">
        <v>176</v>
      </c>
      <c r="C3" s="159" t="s">
        <v>228</v>
      </c>
      <c r="D3" s="159"/>
      <c r="E3" s="3"/>
      <c r="F3" s="8" t="s">
        <v>172</v>
      </c>
      <c r="G3" s="132">
        <v>42736</v>
      </c>
      <c r="H3" s="7" t="s">
        <v>237</v>
      </c>
      <c r="I3" s="3" t="s">
        <v>210</v>
      </c>
    </row>
    <row r="4" spans="1:9" ht="38.25" customHeight="1">
      <c r="A4" s="6" t="s">
        <v>177</v>
      </c>
      <c r="B4" s="161" t="s">
        <v>225</v>
      </c>
      <c r="C4" s="161"/>
      <c r="D4" s="161"/>
      <c r="E4" s="161"/>
      <c r="F4" s="8" t="s">
        <v>173</v>
      </c>
      <c r="G4" s="131" t="s">
        <v>224</v>
      </c>
      <c r="H4" s="7" t="s">
        <v>235</v>
      </c>
      <c r="I4" s="3" t="s">
        <v>211</v>
      </c>
    </row>
    <row r="5" spans="1:9" ht="14.25" customHeight="1">
      <c r="A5" s="6" t="s">
        <v>178</v>
      </c>
      <c r="B5" s="162"/>
      <c r="C5" s="162"/>
      <c r="D5" s="162"/>
      <c r="E5" s="162"/>
      <c r="F5" s="8" t="s">
        <v>193</v>
      </c>
      <c r="G5" s="5">
        <v>7212003461</v>
      </c>
      <c r="H5" s="7"/>
      <c r="I5" s="3" t="s">
        <v>212</v>
      </c>
    </row>
    <row r="6" spans="1:9">
      <c r="A6" s="6" t="s">
        <v>179</v>
      </c>
      <c r="B6" s="162" t="s">
        <v>230</v>
      </c>
      <c r="C6" s="162"/>
      <c r="D6" s="162"/>
      <c r="E6" s="162"/>
      <c r="F6" s="8" t="s">
        <v>194</v>
      </c>
      <c r="G6" s="130" t="s">
        <v>325</v>
      </c>
      <c r="H6" s="7" t="s">
        <v>233</v>
      </c>
      <c r="I6" s="3" t="s">
        <v>213</v>
      </c>
    </row>
    <row r="7" spans="1:9" ht="15" customHeight="1">
      <c r="B7" s="160" t="s">
        <v>231</v>
      </c>
      <c r="C7" s="160"/>
      <c r="D7" s="160"/>
      <c r="E7" s="160"/>
      <c r="F7" s="8" t="s">
        <v>173</v>
      </c>
      <c r="G7" s="131" t="s">
        <v>232</v>
      </c>
      <c r="H7" s="7"/>
      <c r="I7" s="3" t="s">
        <v>214</v>
      </c>
    </row>
    <row r="8" spans="1:9" ht="10.5" customHeight="1">
      <c r="A8" s="6" t="s">
        <v>180</v>
      </c>
      <c r="B8" s="161"/>
      <c r="C8" s="161"/>
      <c r="D8" s="161"/>
      <c r="E8" s="161"/>
      <c r="F8" s="8" t="s">
        <v>174</v>
      </c>
      <c r="G8" s="131" t="s">
        <v>130</v>
      </c>
      <c r="H8" s="7"/>
      <c r="I8" s="3" t="s">
        <v>215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236</v>
      </c>
      <c r="I9" s="3" t="s">
        <v>216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226</v>
      </c>
      <c r="I13" s="3" t="s">
        <v>220</v>
      </c>
    </row>
    <row r="14" spans="1:9" s="3" customFormat="1" ht="12" customHeight="1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  <c r="H14" s="7" t="s">
        <v>229</v>
      </c>
      <c r="I14" s="3" t="s">
        <v>221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9" s="3" customFormat="1" ht="24">
      <c r="A16" s="42" t="s">
        <v>266</v>
      </c>
      <c r="B16" s="43" t="s">
        <v>16</v>
      </c>
      <c r="C16" s="44" t="s">
        <v>17</v>
      </c>
      <c r="D16" s="146">
        <f>D17+D18+D19+D20+D24+D32+D38</f>
        <v>7372734.2000000002</v>
      </c>
      <c r="E16" s="146">
        <f>E17+E18+E19+E20+E24+E32+E38</f>
        <v>-143634036.08000001</v>
      </c>
      <c r="F16" s="146">
        <f>F17+F18+F19+F20+F24+F32+F38</f>
        <v>840526.88</v>
      </c>
      <c r="G16" s="100">
        <f>SUM(D16:F16)</f>
        <v>-135420775</v>
      </c>
    </row>
    <row r="17" spans="1:7" s="3" customFormat="1" ht="12">
      <c r="A17" s="45" t="s">
        <v>251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>
      <c r="A18" s="45" t="s">
        <v>252</v>
      </c>
      <c r="B18" s="46" t="s">
        <v>20</v>
      </c>
      <c r="C18" s="47" t="s">
        <v>21</v>
      </c>
      <c r="D18" s="101"/>
      <c r="E18" s="136">
        <v>63991137.409999996</v>
      </c>
      <c r="F18" s="102">
        <v>828527.67</v>
      </c>
      <c r="G18" s="104">
        <f>SUM(D18:F18)</f>
        <v>64819665.079999998</v>
      </c>
    </row>
    <row r="19" spans="1:7" s="3" customFormat="1" ht="24">
      <c r="A19" s="45" t="s">
        <v>246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317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253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294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295</v>
      </c>
      <c r="B24" s="46" t="s">
        <v>31</v>
      </c>
      <c r="C24" s="47" t="s">
        <v>32</v>
      </c>
      <c r="D24" s="152">
        <v>0</v>
      </c>
      <c r="E24" s="136">
        <v>-209574099.56</v>
      </c>
      <c r="F24" s="136">
        <v>0</v>
      </c>
      <c r="G24" s="104">
        <f>SUM(D24:F24)</f>
        <v>-209574099.56</v>
      </c>
    </row>
    <row r="25" spans="1:7" s="3" customFormat="1" ht="9.9499999999999993" customHeight="1">
      <c r="A25" s="38" t="s">
        <v>223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-209574099.56</v>
      </c>
      <c r="F27" s="105">
        <f>F29+F30</f>
        <v>0</v>
      </c>
      <c r="G27" s="104">
        <f>SUM(D27:F27)</f>
        <v>-209574099.56</v>
      </c>
    </row>
    <row r="28" spans="1:7" s="3" customFormat="1" ht="9.9499999999999993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254</v>
      </c>
      <c r="B29" s="49" t="s">
        <v>38</v>
      </c>
      <c r="C29" s="47" t="s">
        <v>36</v>
      </c>
      <c r="D29" s="102"/>
      <c r="E29" s="102">
        <v>-209574099.56</v>
      </c>
      <c r="F29" s="102"/>
      <c r="G29" s="111">
        <f>SUM(D29:F29)</f>
        <v>-209574099.56</v>
      </c>
    </row>
    <row r="30" spans="1:7" s="3" customFormat="1" ht="11.25">
      <c r="A30" s="48" t="s">
        <v>267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296</v>
      </c>
      <c r="B32" s="46" t="s">
        <v>17</v>
      </c>
      <c r="C32" s="51" t="s">
        <v>42</v>
      </c>
      <c r="D32" s="112">
        <f>D34+D35+D36+D37</f>
        <v>7372734.2000000002</v>
      </c>
      <c r="E32" s="112">
        <f>E34+E35+E36+E37</f>
        <v>1948926.07</v>
      </c>
      <c r="F32" s="112">
        <f>F34+F35+F36+F37</f>
        <v>11999.21</v>
      </c>
      <c r="G32" s="104">
        <f>SUM(D32:F32)</f>
        <v>9333659.4800000004</v>
      </c>
    </row>
    <row r="33" spans="1:7" s="3" customFormat="1" ht="9.9499999999999993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203</v>
      </c>
      <c r="B34" s="49" t="s">
        <v>43</v>
      </c>
      <c r="C34" s="47" t="s">
        <v>42</v>
      </c>
      <c r="D34" s="136">
        <v>7372734.2000000002</v>
      </c>
      <c r="E34" s="102"/>
      <c r="F34" s="102"/>
      <c r="G34" s="111">
        <f>SUM(D34:F34)</f>
        <v>7372734.2000000002</v>
      </c>
    </row>
    <row r="35" spans="1:7" s="3" customFormat="1" ht="22.5">
      <c r="A35" s="138" t="s">
        <v>275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268</v>
      </c>
      <c r="B37" s="49" t="s">
        <v>46</v>
      </c>
      <c r="C37" s="47" t="s">
        <v>42</v>
      </c>
      <c r="D37" s="136"/>
      <c r="E37" s="102">
        <v>1948926.07</v>
      </c>
      <c r="F37" s="102">
        <v>11999.21</v>
      </c>
      <c r="G37" s="104">
        <f>SUM(D37:F37)</f>
        <v>1960925.28</v>
      </c>
    </row>
    <row r="38" spans="1:7" s="3" customFormat="1" ht="12.75" thickBot="1">
      <c r="A38" s="50" t="s">
        <v>276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240</v>
      </c>
      <c r="B44" s="43" t="s">
        <v>25</v>
      </c>
      <c r="C44" s="57" t="s">
        <v>50</v>
      </c>
      <c r="D44" s="143">
        <f>D45+D50+D58+D62+D66+D70+D74+D80+D85</f>
        <v>7282914.2000000002</v>
      </c>
      <c r="E44" s="143">
        <f>E45+E50+E58+E62+E66+E70+E74+E80+E85</f>
        <v>68846806.709999993</v>
      </c>
      <c r="F44" s="143">
        <f>F45+F50+F58+F62+F66+F70+F74+F80+F85</f>
        <v>826708.3</v>
      </c>
      <c r="G44" s="100">
        <f>SUM(D44:F44)</f>
        <v>76956429.209999993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46163454.460000001</v>
      </c>
      <c r="F45" s="118">
        <f>SUM(F47:F49)</f>
        <v>7267.5</v>
      </c>
      <c r="G45" s="104">
        <f>SUM(D45:F45)</f>
        <v>46170721.960000001</v>
      </c>
    </row>
    <row r="46" spans="1:7" s="3" customFormat="1" ht="9.9499999999999993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315</v>
      </c>
      <c r="B47" s="49" t="s">
        <v>54</v>
      </c>
      <c r="C47" s="58" t="s">
        <v>55</v>
      </c>
      <c r="D47" s="119"/>
      <c r="E47" s="119">
        <v>35599828.359999999</v>
      </c>
      <c r="F47" s="119">
        <v>5581.8</v>
      </c>
      <c r="G47" s="111">
        <f>SUM(D47:F47)</f>
        <v>35605410.159999996</v>
      </c>
    </row>
    <row r="48" spans="1:7" s="3" customFormat="1" ht="11.25">
      <c r="A48" s="48" t="s">
        <v>249</v>
      </c>
      <c r="B48" s="46" t="s">
        <v>56</v>
      </c>
      <c r="C48" s="58" t="s">
        <v>57</v>
      </c>
      <c r="D48" s="120"/>
      <c r="E48" s="120">
        <v>69994.5</v>
      </c>
      <c r="F48" s="120"/>
      <c r="G48" s="104">
        <f>SUM(D48:F48)</f>
        <v>69994.5</v>
      </c>
    </row>
    <row r="49" spans="1:7" s="3" customFormat="1" ht="11.25">
      <c r="A49" s="48" t="s">
        <v>292</v>
      </c>
      <c r="B49" s="46" t="s">
        <v>58</v>
      </c>
      <c r="C49" s="58" t="s">
        <v>59</v>
      </c>
      <c r="D49" s="120"/>
      <c r="E49" s="120">
        <v>10493631.6</v>
      </c>
      <c r="F49" s="120">
        <v>1685.7</v>
      </c>
      <c r="G49" s="104">
        <f>SUM(D49:F49)</f>
        <v>10495317.300000001</v>
      </c>
    </row>
    <row r="50" spans="1:7" s="3" customFormat="1" ht="12">
      <c r="A50" s="45" t="s">
        <v>250</v>
      </c>
      <c r="B50" s="46" t="s">
        <v>32</v>
      </c>
      <c r="C50" s="58" t="s">
        <v>60</v>
      </c>
      <c r="D50" s="118">
        <f>SUM(D52:D57)</f>
        <v>7106597</v>
      </c>
      <c r="E50" s="118">
        <f>SUM(E52:E57)</f>
        <v>7765286.0800000001</v>
      </c>
      <c r="F50" s="118">
        <f>SUM(F52:F57)</f>
        <v>11999.21</v>
      </c>
      <c r="G50" s="104">
        <f>SUM(D50:F50)</f>
        <v>14883882.289999999</v>
      </c>
    </row>
    <row r="51" spans="1:7" s="3" customFormat="1" ht="9.9499999999999993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316</v>
      </c>
      <c r="B52" s="49" t="s">
        <v>34</v>
      </c>
      <c r="C52" s="58" t="s">
        <v>61</v>
      </c>
      <c r="D52" s="119"/>
      <c r="E52" s="119">
        <v>161144.22</v>
      </c>
      <c r="F52" s="119"/>
      <c r="G52" s="111">
        <f t="shared" ref="G52:G58" si="0">SUM(D52:F52)</f>
        <v>161144.22</v>
      </c>
    </row>
    <row r="53" spans="1:7" s="3" customFormat="1" ht="11.25">
      <c r="A53" s="48" t="s">
        <v>245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>
      <c r="A54" s="48" t="s">
        <v>293</v>
      </c>
      <c r="B54" s="46" t="s">
        <v>41</v>
      </c>
      <c r="C54" s="58" t="s">
        <v>63</v>
      </c>
      <c r="D54" s="120"/>
      <c r="E54" s="120">
        <v>2569099.25</v>
      </c>
      <c r="F54" s="120"/>
      <c r="G54" s="104">
        <f t="shared" si="0"/>
        <v>2569099.25</v>
      </c>
    </row>
    <row r="55" spans="1:7" s="3" customFormat="1" ht="11.25">
      <c r="A55" s="48" t="s">
        <v>244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308</v>
      </c>
      <c r="B56" s="46" t="s">
        <v>66</v>
      </c>
      <c r="C56" s="58" t="s">
        <v>67</v>
      </c>
      <c r="D56" s="120">
        <v>7106597</v>
      </c>
      <c r="E56" s="120">
        <v>3442365.53</v>
      </c>
      <c r="F56" s="120"/>
      <c r="G56" s="104">
        <f t="shared" si="0"/>
        <v>10548962.529999999</v>
      </c>
    </row>
    <row r="57" spans="1:7" s="3" customFormat="1" ht="11.25">
      <c r="A57" s="48" t="s">
        <v>309</v>
      </c>
      <c r="B57" s="46" t="s">
        <v>68</v>
      </c>
      <c r="C57" s="58" t="s">
        <v>69</v>
      </c>
      <c r="D57" s="120"/>
      <c r="E57" s="120">
        <v>1592677.08</v>
      </c>
      <c r="F57" s="120">
        <v>11999.21</v>
      </c>
      <c r="G57" s="104">
        <f t="shared" si="0"/>
        <v>1604676.29</v>
      </c>
    </row>
    <row r="58" spans="1:7" s="3" customFormat="1" ht="12">
      <c r="A58" s="59" t="s">
        <v>318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273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297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277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310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278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279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319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269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280</v>
      </c>
      <c r="B70" s="46" t="s">
        <v>76</v>
      </c>
      <c r="C70" s="58" t="s">
        <v>83</v>
      </c>
      <c r="D70" s="118">
        <f>SUM(D72:D73)</f>
        <v>176317.2</v>
      </c>
      <c r="E70" s="118">
        <f>SUM(E72:E73)</f>
        <v>0</v>
      </c>
      <c r="F70" s="118">
        <f>SUM(F72:F73)</f>
        <v>0</v>
      </c>
      <c r="G70" s="104">
        <f>SUM(D70:F70)</f>
        <v>176317.2</v>
      </c>
    </row>
    <row r="71" spans="1:7" s="3" customFormat="1" ht="9.9499999999999993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241</v>
      </c>
      <c r="B72" s="49" t="s">
        <v>78</v>
      </c>
      <c r="C72" s="58" t="s">
        <v>84</v>
      </c>
      <c r="D72" s="119">
        <v>176317.2</v>
      </c>
      <c r="E72" s="119"/>
      <c r="F72" s="119"/>
      <c r="G72" s="111">
        <f>SUM(D72:F72)</f>
        <v>176317.2</v>
      </c>
    </row>
    <row r="73" spans="1:7" s="3" customFormat="1" ht="22.5">
      <c r="A73" s="48" t="s">
        <v>298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247</v>
      </c>
      <c r="B74" s="62" t="s">
        <v>79</v>
      </c>
      <c r="C74" s="63" t="s">
        <v>87</v>
      </c>
      <c r="D74" s="121"/>
      <c r="E74" s="121">
        <v>153127.54</v>
      </c>
      <c r="F74" s="121"/>
      <c r="G74" s="122">
        <f>SUM(D74:F74)</f>
        <v>153127.54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281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14764938.630000001</v>
      </c>
      <c r="F80" s="123">
        <f>SUM(F82:F84)</f>
        <v>807441.59</v>
      </c>
      <c r="G80" s="124">
        <f>SUM(D80:F80)</f>
        <v>15572380.220000001</v>
      </c>
    </row>
    <row r="81" spans="1:7" s="3" customFormat="1" ht="9.9499999999999993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238</v>
      </c>
      <c r="B82" s="49" t="s">
        <v>91</v>
      </c>
      <c r="C82" s="58" t="s">
        <v>92</v>
      </c>
      <c r="D82" s="103"/>
      <c r="E82" s="119">
        <v>7581624.4400000004</v>
      </c>
      <c r="F82" s="119">
        <v>12949</v>
      </c>
      <c r="G82" s="124">
        <f t="shared" ref="G82:G91" si="1">SUM(D82:F82)</f>
        <v>7594573.4400000004</v>
      </c>
    </row>
    <row r="83" spans="1:7" s="3" customFormat="1" ht="11.25">
      <c r="A83" s="38" t="s">
        <v>320</v>
      </c>
      <c r="B83" s="46" t="s">
        <v>93</v>
      </c>
      <c r="C83" s="58" t="s">
        <v>94</v>
      </c>
      <c r="D83" s="120"/>
      <c r="E83" s="120">
        <v>7183314.1900000004</v>
      </c>
      <c r="F83" s="120">
        <v>794492.59</v>
      </c>
      <c r="G83" s="124">
        <f t="shared" si="1"/>
        <v>7977806.7800000003</v>
      </c>
    </row>
    <row r="84" spans="1:7" s="3" customFormat="1" ht="11.25">
      <c r="A84" s="64" t="s">
        <v>282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299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283</v>
      </c>
      <c r="B86" s="46" t="s">
        <v>97</v>
      </c>
      <c r="C86" s="58"/>
      <c r="D86" s="142">
        <f>D90+D116</f>
        <v>89820</v>
      </c>
      <c r="E86" s="142">
        <f>E90+E116</f>
        <v>-206434766.78999999</v>
      </c>
      <c r="F86" s="142">
        <f>F90+F116</f>
        <v>9818.58</v>
      </c>
      <c r="G86" s="124">
        <f t="shared" si="1"/>
        <v>-206335128.21000001</v>
      </c>
    </row>
    <row r="87" spans="1:7" s="3" customFormat="1" ht="24">
      <c r="A87" s="45" t="s">
        <v>239</v>
      </c>
      <c r="B87" s="46" t="s">
        <v>98</v>
      </c>
      <c r="C87" s="58"/>
      <c r="D87" s="148">
        <f>D16-D44</f>
        <v>89820</v>
      </c>
      <c r="E87" s="148">
        <f>E16-E44</f>
        <v>-212480842.78999999</v>
      </c>
      <c r="F87" s="148">
        <f>F16-F44</f>
        <v>13818.58</v>
      </c>
      <c r="G87" s="124">
        <f t="shared" si="1"/>
        <v>-212377204.21000001</v>
      </c>
    </row>
    <row r="88" spans="1:7" s="3" customFormat="1" ht="12">
      <c r="A88" s="45" t="s">
        <v>300</v>
      </c>
      <c r="B88" s="46" t="s">
        <v>99</v>
      </c>
      <c r="C88" s="58"/>
      <c r="D88" s="117"/>
      <c r="E88" s="120"/>
      <c r="F88" s="120">
        <v>4000</v>
      </c>
      <c r="G88" s="124">
        <f t="shared" si="1"/>
        <v>4000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>
        <v>6046076</v>
      </c>
      <c r="F89" s="135"/>
      <c r="G89" s="124">
        <f t="shared" si="1"/>
        <v>6046076</v>
      </c>
    </row>
    <row r="90" spans="1:7" s="3" customFormat="1" ht="22.5">
      <c r="A90" s="65" t="s">
        <v>321</v>
      </c>
      <c r="B90" s="46" t="s">
        <v>100</v>
      </c>
      <c r="C90" s="58"/>
      <c r="D90" s="145">
        <f>D91+D95+D99+D103+D107</f>
        <v>0</v>
      </c>
      <c r="E90" s="145">
        <f>E91+E95+E99+E103+E107</f>
        <v>179191554.58000001</v>
      </c>
      <c r="F90" s="145">
        <f>F91+F95+F99+F103+F107</f>
        <v>33316.94</v>
      </c>
      <c r="G90" s="124">
        <f t="shared" si="1"/>
        <v>179224871.52000001</v>
      </c>
    </row>
    <row r="91" spans="1:7" s="3" customFormat="1" ht="12">
      <c r="A91" s="45" t="s">
        <v>255</v>
      </c>
      <c r="B91" s="46" t="s">
        <v>101</v>
      </c>
      <c r="C91" s="58"/>
      <c r="D91" s="118">
        <f>D93-D94</f>
        <v>0</v>
      </c>
      <c r="E91" s="118">
        <f>E93-E94</f>
        <v>171595333.94999999</v>
      </c>
      <c r="F91" s="118">
        <f>F93-F94</f>
        <v>0</v>
      </c>
      <c r="G91" s="124">
        <f t="shared" si="1"/>
        <v>171595333.94999999</v>
      </c>
    </row>
    <row r="92" spans="1:7" s="3" customFormat="1" ht="9.9499999999999993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270</v>
      </c>
      <c r="B93" s="49" t="s">
        <v>102</v>
      </c>
      <c r="C93" s="58" t="s">
        <v>100</v>
      </c>
      <c r="D93" s="119">
        <v>89820</v>
      </c>
      <c r="E93" s="119">
        <v>213426864.24000001</v>
      </c>
      <c r="F93" s="119">
        <v>230012.44</v>
      </c>
      <c r="G93" s="124">
        <f>SUM(D93:F93)</f>
        <v>213746696.68000001</v>
      </c>
    </row>
    <row r="94" spans="1:7" s="3" customFormat="1" ht="11.25">
      <c r="A94" s="48" t="s">
        <v>302</v>
      </c>
      <c r="B94" s="46" t="s">
        <v>103</v>
      </c>
      <c r="C94" s="58" t="s">
        <v>104</v>
      </c>
      <c r="D94" s="120">
        <v>89820</v>
      </c>
      <c r="E94" s="120">
        <v>41831530.289999999</v>
      </c>
      <c r="F94" s="120">
        <v>230012.44</v>
      </c>
      <c r="G94" s="124">
        <f>SUM(D94:F94)</f>
        <v>42151362.729999997</v>
      </c>
    </row>
    <row r="95" spans="1:7" s="3" customFormat="1" ht="12">
      <c r="A95" s="45" t="s">
        <v>311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322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323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256</v>
      </c>
      <c r="B99" s="46" t="s">
        <v>109</v>
      </c>
      <c r="C99" s="58"/>
      <c r="D99" s="118">
        <f>D101-D102</f>
        <v>0</v>
      </c>
      <c r="E99" s="118">
        <f>E101-E102</f>
        <v>3538917.9</v>
      </c>
      <c r="F99" s="118">
        <f>F101-F102</f>
        <v>0</v>
      </c>
      <c r="G99" s="124">
        <f>SUM(D99:F99)</f>
        <v>3538917.9</v>
      </c>
    </row>
    <row r="100" spans="1:7" s="3" customFormat="1" ht="9.9499999999999993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301</v>
      </c>
      <c r="B101" s="49" t="s">
        <v>110</v>
      </c>
      <c r="C101" s="58" t="s">
        <v>105</v>
      </c>
      <c r="D101" s="119"/>
      <c r="E101" s="119">
        <v>3538917.9</v>
      </c>
      <c r="F101" s="119"/>
      <c r="G101" s="124">
        <f>SUM(D101:F101)</f>
        <v>3538917.9</v>
      </c>
    </row>
    <row r="102" spans="1:7" s="3" customFormat="1" ht="11.25">
      <c r="A102" s="48" t="s">
        <v>274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284</v>
      </c>
      <c r="B103" s="49" t="s">
        <v>113</v>
      </c>
      <c r="C103" s="58"/>
      <c r="D103" s="123">
        <f>D105-D106</f>
        <v>0</v>
      </c>
      <c r="E103" s="123">
        <f>E105-E106</f>
        <v>4057302.73</v>
      </c>
      <c r="F103" s="123">
        <f>F105-F106</f>
        <v>33316.94</v>
      </c>
      <c r="G103" s="124">
        <f>SUM(D103:F103)</f>
        <v>4090619.67</v>
      </c>
    </row>
    <row r="104" spans="1:7" s="3" customFormat="1" ht="9.9499999999999993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271</v>
      </c>
      <c r="B105" s="49" t="s">
        <v>114</v>
      </c>
      <c r="C105" s="58" t="s">
        <v>115</v>
      </c>
      <c r="D105" s="119"/>
      <c r="E105" s="119">
        <v>11240616.92</v>
      </c>
      <c r="F105" s="119">
        <v>827809.53</v>
      </c>
      <c r="G105" s="124">
        <f>SUM(D105:F105)</f>
        <v>12068426.449999999</v>
      </c>
    </row>
    <row r="106" spans="1:7" s="3" customFormat="1" ht="11.25">
      <c r="A106" s="64" t="s">
        <v>313</v>
      </c>
      <c r="B106" s="46" t="s">
        <v>116</v>
      </c>
      <c r="C106" s="61" t="s">
        <v>117</v>
      </c>
      <c r="D106" s="120"/>
      <c r="E106" s="120">
        <v>7183314.1900000004</v>
      </c>
      <c r="F106" s="120">
        <v>794492.59</v>
      </c>
      <c r="G106" s="124">
        <f>SUM(D106:F106)</f>
        <v>7977806.7800000003</v>
      </c>
    </row>
    <row r="107" spans="1:7" s="3" customFormat="1" ht="24">
      <c r="A107" s="45" t="s">
        <v>312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258</v>
      </c>
      <c r="B109" s="49" t="s">
        <v>119</v>
      </c>
      <c r="C109" s="58" t="s">
        <v>120</v>
      </c>
      <c r="D109" s="119"/>
      <c r="E109" s="119">
        <v>68846806.709999993</v>
      </c>
      <c r="F109" s="119">
        <v>814709.09</v>
      </c>
      <c r="G109" s="124">
        <f>SUM(D109:F109)</f>
        <v>69661515.799999997</v>
      </c>
    </row>
    <row r="110" spans="1:7" s="3" customFormat="1" ht="12" thickBot="1">
      <c r="A110" s="64" t="s">
        <v>303</v>
      </c>
      <c r="B110" s="62" t="s">
        <v>121</v>
      </c>
      <c r="C110" s="63" t="s">
        <v>120</v>
      </c>
      <c r="D110" s="121"/>
      <c r="E110" s="121">
        <v>68846806.709999993</v>
      </c>
      <c r="F110" s="121">
        <v>814709.09</v>
      </c>
      <c r="G110" s="122">
        <f>SUM(D110:F110)</f>
        <v>69661515.799999997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285</v>
      </c>
      <c r="B116" s="46" t="s">
        <v>123</v>
      </c>
      <c r="C116" s="67"/>
      <c r="D116" s="147">
        <f>D117-D147</f>
        <v>89820</v>
      </c>
      <c r="E116" s="147">
        <f>E117-E147</f>
        <v>-385626321.37</v>
      </c>
      <c r="F116" s="147">
        <f>F117-F147</f>
        <v>-23498.36</v>
      </c>
      <c r="G116" s="100">
        <f>SUM(D116:F116)</f>
        <v>-385559999.73000002</v>
      </c>
    </row>
    <row r="117" spans="1:7" s="3" customFormat="1" ht="24">
      <c r="A117" s="68" t="s">
        <v>257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-209209907.49000001</v>
      </c>
      <c r="F117" s="144">
        <f>F118+F122+F126+F130+F134+F138</f>
        <v>0</v>
      </c>
      <c r="G117" s="104">
        <f>SUM(D117:F117)</f>
        <v>-209209907.49000001</v>
      </c>
    </row>
    <row r="118" spans="1:7" s="3" customFormat="1" ht="12">
      <c r="A118" s="45" t="s">
        <v>259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0</v>
      </c>
      <c r="G118" s="104">
        <f>SUM(D118:F118)</f>
        <v>0</v>
      </c>
    </row>
    <row r="119" spans="1:7" s="3" customFormat="1" ht="9.9499999999999993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304</v>
      </c>
      <c r="B120" s="49" t="s">
        <v>125</v>
      </c>
      <c r="C120" s="58" t="s">
        <v>126</v>
      </c>
      <c r="D120" s="119">
        <v>7372734.2000000002</v>
      </c>
      <c r="E120" s="119">
        <v>64201859.899999999</v>
      </c>
      <c r="F120" s="119">
        <v>1225500.75</v>
      </c>
      <c r="G120" s="111">
        <f>SUM(D120:F120)</f>
        <v>72800094.849999994</v>
      </c>
    </row>
    <row r="121" spans="1:7" s="3" customFormat="1" ht="11.25">
      <c r="A121" s="64" t="s">
        <v>261</v>
      </c>
      <c r="B121" s="46" t="s">
        <v>127</v>
      </c>
      <c r="C121" s="61" t="s">
        <v>128</v>
      </c>
      <c r="D121" s="120">
        <v>7372734.2000000002</v>
      </c>
      <c r="E121" s="128">
        <v>64201859.899999999</v>
      </c>
      <c r="F121" s="128">
        <v>1225500.75</v>
      </c>
      <c r="G121" s="104">
        <f>SUM(D121:F121)</f>
        <v>72800094.849999994</v>
      </c>
    </row>
    <row r="122" spans="1:7" s="3" customFormat="1" ht="12">
      <c r="A122" s="70" t="s">
        <v>324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260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286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262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243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248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242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287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263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314</v>
      </c>
      <c r="B138" s="46" t="s">
        <v>150</v>
      </c>
      <c r="C138" s="51"/>
      <c r="D138" s="112">
        <f>D140-D141</f>
        <v>0</v>
      </c>
      <c r="E138" s="112">
        <f>E140-E141</f>
        <v>-209209907.49000001</v>
      </c>
      <c r="F138" s="112">
        <f>F140-F141</f>
        <v>0</v>
      </c>
      <c r="G138" s="104">
        <f>SUM(D138:F138)</f>
        <v>-209209907.49000001</v>
      </c>
    </row>
    <row r="139" spans="1:7" s="3" customFormat="1" ht="9.9499999999999993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272</v>
      </c>
      <c r="B140" s="49" t="s">
        <v>151</v>
      </c>
      <c r="C140" s="47" t="s">
        <v>152</v>
      </c>
      <c r="D140" s="102">
        <v>9377940.1999999993</v>
      </c>
      <c r="E140" s="102">
        <v>65782812.990000002</v>
      </c>
      <c r="F140" s="119">
        <v>868912.58</v>
      </c>
      <c r="G140" s="111">
        <f>SUM(D140:F140)</f>
        <v>76029665.769999996</v>
      </c>
    </row>
    <row r="141" spans="1:7" s="3" customFormat="1" ht="12" thickBot="1">
      <c r="A141" s="48" t="s">
        <v>264</v>
      </c>
      <c r="B141" s="62" t="s">
        <v>153</v>
      </c>
      <c r="C141" s="73" t="s">
        <v>154</v>
      </c>
      <c r="D141" s="129">
        <v>9377940.1999999993</v>
      </c>
      <c r="E141" s="129">
        <v>274992720.48000002</v>
      </c>
      <c r="F141" s="121">
        <v>868912.58</v>
      </c>
      <c r="G141" s="122">
        <f>SUM(D141:F141)</f>
        <v>285239573.25999999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>
      <c r="A147" s="65" t="s">
        <v>265</v>
      </c>
      <c r="B147" s="49" t="s">
        <v>126</v>
      </c>
      <c r="C147" s="47"/>
      <c r="D147" s="143">
        <f>D148+D152+D156</f>
        <v>-89820</v>
      </c>
      <c r="E147" s="143">
        <f>E148+E152+E156</f>
        <v>176416413.88</v>
      </c>
      <c r="F147" s="143">
        <f>F148+F152+F156</f>
        <v>23498.36</v>
      </c>
      <c r="G147" s="100">
        <f>SUM(D147:F147)</f>
        <v>176350092.24000001</v>
      </c>
    </row>
    <row r="148" spans="1:16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305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>
      <c r="A151" s="64" t="s">
        <v>306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289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>
      <c r="A155" s="64" t="s">
        <v>291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>
      <c r="A156" s="59" t="s">
        <v>288</v>
      </c>
      <c r="B156" s="46" t="s">
        <v>142</v>
      </c>
      <c r="C156" s="47"/>
      <c r="D156" s="112">
        <f>D158-D159</f>
        <v>-89820</v>
      </c>
      <c r="E156" s="112">
        <f>E158-E159</f>
        <v>176416413.88</v>
      </c>
      <c r="F156" s="112">
        <f>F158-F159</f>
        <v>23498.36</v>
      </c>
      <c r="G156" s="104">
        <f>SUM(D156:F156)</f>
        <v>176350092.24000001</v>
      </c>
    </row>
    <row r="157" spans="1:16" s="3" customFormat="1" ht="9.9499999999999993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290</v>
      </c>
      <c r="B158" s="49" t="s">
        <v>166</v>
      </c>
      <c r="C158" s="47" t="s">
        <v>167</v>
      </c>
      <c r="D158" s="102">
        <v>7372734.2000000002</v>
      </c>
      <c r="E158" s="102">
        <v>286202852.92000002</v>
      </c>
      <c r="F158" s="119">
        <v>1484660.53</v>
      </c>
      <c r="G158" s="111">
        <f>SUM(D158:F158)</f>
        <v>295060247.64999998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307</v>
      </c>
      <c r="B159" s="62" t="s">
        <v>168</v>
      </c>
      <c r="C159" s="73" t="s">
        <v>169</v>
      </c>
      <c r="D159" s="129">
        <v>7462554.2000000002</v>
      </c>
      <c r="E159" s="129">
        <v>109786439.04000001</v>
      </c>
      <c r="F159" s="121">
        <v>1461162.17</v>
      </c>
      <c r="G159" s="122">
        <f>SUM(D159:F159)</f>
        <v>118710155.41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11.25">
      <c r="A161" s="79" t="s">
        <v>190</v>
      </c>
      <c r="B161" s="165" t="s">
        <v>227</v>
      </c>
      <c r="C161" s="165"/>
      <c r="D161" s="165"/>
      <c r="E161" s="94" t="s">
        <v>183</v>
      </c>
      <c r="F161" s="92"/>
      <c r="G161" s="99" t="s">
        <v>226</v>
      </c>
    </row>
    <row r="162" spans="1:10" s="80" customFormat="1" ht="9.75" customHeight="1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10" s="80" customFormat="1" ht="30" customHeight="1">
      <c r="A168" s="79" t="s">
        <v>191</v>
      </c>
      <c r="B168" s="165"/>
      <c r="C168" s="165"/>
      <c r="D168" s="165"/>
      <c r="E168" s="165"/>
      <c r="F168" s="165"/>
      <c r="G168" s="99"/>
    </row>
    <row r="169" spans="1:10" s="80" customFormat="1" ht="10.5" customHeight="1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dcterms:created xsi:type="dcterms:W3CDTF">2011-06-24T08:15:11Z</dcterms:created>
  <dcterms:modified xsi:type="dcterms:W3CDTF">2017-02-17T07:57:59Z</dcterms:modified>
</cp:coreProperties>
</file>